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Planilhas de orçamento INTERNET\"/>
    </mc:Choice>
  </mc:AlternateContent>
  <xr:revisionPtr revIDLastSave="0" documentId="13_ncr:1_{17FC4F5A-73B4-46F0-8886-3EE79F47566E}" xr6:coauthVersionLast="47" xr6:coauthVersionMax="47" xr10:uidLastSave="{00000000-0000-0000-0000-000000000000}"/>
  <bookViews>
    <workbookView xWindow="-120" yWindow="-120" windowWidth="29040" windowHeight="15840" xr2:uid="{4E0E4F3B-A24A-4040-BFD7-0971777D6A00}"/>
  </bookViews>
  <sheets>
    <sheet name="Planilha1" sheetId="1" r:id="rId1"/>
  </sheets>
  <definedNames>
    <definedName name="_xlnm.Print_Area" localSheetId="0">Planilha1!$A$11:$I$75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1" l="1"/>
  <c r="G28" i="1" s="1"/>
  <c r="I45" i="1" l="1"/>
  <c r="F44" i="1"/>
  <c r="I44" i="1" s="1"/>
  <c r="I46" i="1" s="1"/>
  <c r="F41" i="1"/>
  <c r="I41" i="1" s="1"/>
  <c r="F40" i="1"/>
  <c r="I40" i="1" s="1"/>
  <c r="I39" i="1"/>
  <c r="I38" i="1"/>
  <c r="F37" i="1"/>
  <c r="I37" i="1" s="1"/>
  <c r="I36" i="1"/>
  <c r="I35" i="1"/>
  <c r="I33" i="1"/>
  <c r="F32" i="1"/>
  <c r="I32" i="1" s="1"/>
  <c r="F31" i="1"/>
  <c r="I31" i="1" s="1"/>
  <c r="F30" i="1"/>
  <c r="I30" i="1" s="1"/>
  <c r="A29" i="1"/>
  <c r="G29" i="1" s="1"/>
  <c r="I29" i="1" s="1"/>
  <c r="I28" i="1"/>
  <c r="F34" i="1" l="1"/>
  <c r="I34" i="1" s="1"/>
  <c r="I42" i="1" s="1"/>
  <c r="I47" i="1" s="1"/>
  <c r="I49" i="1" l="1"/>
  <c r="I48" i="1"/>
</calcChain>
</file>

<file path=xl/sharedStrings.xml><?xml version="1.0" encoding="utf-8"?>
<sst xmlns="http://schemas.openxmlformats.org/spreadsheetml/2006/main" count="80" uniqueCount="78">
  <si>
    <t>Instruções</t>
  </si>
  <si>
    <t xml:space="preserve">Após preencher a planilha, </t>
  </si>
  <si>
    <t xml:space="preserve">Vá em Arquivo no canto superior esquerdo da tela e clique em Imprimir. </t>
  </si>
  <si>
    <t>No campo impressora escolha a opção Microsoft Print to PDF.</t>
  </si>
  <si>
    <t>Em seguida clique em imprimir para salvar o documento em PDF.</t>
  </si>
  <si>
    <t xml:space="preserve">Escolha o nome do arquivo e a pasta em que deseja salva-lo </t>
  </si>
  <si>
    <r>
      <rPr>
        <sz val="18"/>
        <rFont val="Arial"/>
        <family val="2"/>
      </rPr>
      <t>Após salvar, enviar o arquivo para o e-mail</t>
    </r>
    <r>
      <rPr>
        <b/>
        <sz val="18"/>
        <color rgb="FFFF0000"/>
        <rFont val="Arial"/>
        <family val="2"/>
      </rPr>
      <t xml:space="preserve"> tech-seg.itatiba@outlook.com</t>
    </r>
  </si>
  <si>
    <r>
      <t xml:space="preserve">ou para o WhatsApp </t>
    </r>
    <r>
      <rPr>
        <b/>
        <sz val="20"/>
        <color rgb="FFFF0000"/>
        <rFont val="Arial"/>
        <family val="2"/>
      </rPr>
      <t>(11) 97255-5448</t>
    </r>
  </si>
  <si>
    <t xml:space="preserve">Tech Seg Itatiba </t>
  </si>
  <si>
    <t>TECH-SEG ITATIBA</t>
  </si>
  <si>
    <t>CNPJ: 46.245.325/0001-35</t>
  </si>
  <si>
    <t xml:space="preserve">Rua Antônio Rossi nº11 - Bela Vista </t>
  </si>
  <si>
    <t>Itatiba SP.</t>
  </si>
  <si>
    <t>CEP: 13256-051</t>
  </si>
  <si>
    <t>Tel.: (11) 99667-9929</t>
  </si>
  <si>
    <t xml:space="preserve">         (11) 97255-5448</t>
  </si>
  <si>
    <t>e-mail: tech-seg.itatiba@outlook.com</t>
  </si>
  <si>
    <t>Nome:</t>
  </si>
  <si>
    <t>Telefone:</t>
  </si>
  <si>
    <t>CPF/CNPJ:</t>
  </si>
  <si>
    <t xml:space="preserve">Informe seus dados </t>
  </si>
  <si>
    <t>e-mail:</t>
  </si>
  <si>
    <t>Celular:</t>
  </si>
  <si>
    <t>Endereço:</t>
  </si>
  <si>
    <t>Cidade:</t>
  </si>
  <si>
    <t>Bairro:</t>
  </si>
  <si>
    <t>UF:</t>
  </si>
  <si>
    <t>CEP:</t>
  </si>
  <si>
    <t xml:space="preserve">Objetivo da Proposta: Sistema de CFTV Intelbras ANALOGICA </t>
  </si>
  <si>
    <t>Quantidade de câmeras :</t>
  </si>
  <si>
    <t>Indique a quantidade de câmeras</t>
  </si>
  <si>
    <t>Dias de Gravação:</t>
  </si>
  <si>
    <t xml:space="preserve">dias </t>
  </si>
  <si>
    <t>Diga quantos dias deseja de gravação</t>
  </si>
  <si>
    <t>Resolução HD 720 p.:</t>
  </si>
  <si>
    <t xml:space="preserve">Item </t>
  </si>
  <si>
    <t>Qtd.</t>
  </si>
  <si>
    <t xml:space="preserve">P. Unitário </t>
  </si>
  <si>
    <t>Total</t>
  </si>
  <si>
    <t xml:space="preserve">Câmeras  Infravermelho VHD 1120 HD 720P Intelbras </t>
  </si>
  <si>
    <t>Conector bnc mola</t>
  </si>
  <si>
    <t xml:space="preserve">Conector p4 macho </t>
  </si>
  <si>
    <t>Conector Rj-45</t>
  </si>
  <si>
    <t xml:space="preserve">Plug macho de tomada </t>
  </si>
  <si>
    <t>Tomada 10a</t>
  </si>
  <si>
    <t>Filtro de tomada</t>
  </si>
  <si>
    <t xml:space="preserve">Cabo coaxial 4mm. 2v. / Caixa 100 metros </t>
  </si>
  <si>
    <t xml:space="preserve">Cabo Utp cat5-e / rede / Valor por metro </t>
  </si>
  <si>
    <t xml:space="preserve">Cabo flexível 1,0 mm. Vermelho / Valor por metro </t>
  </si>
  <si>
    <t>Fonte chaveada 12v / 10a</t>
  </si>
  <si>
    <t>Vbox 1100 E - Caixa de passagem p/ Câmeras cftv</t>
  </si>
  <si>
    <t xml:space="preserve">Subtotal de produtos  </t>
  </si>
  <si>
    <t xml:space="preserve">Serviços </t>
  </si>
  <si>
    <t xml:space="preserve">Instalação de Câmeras </t>
  </si>
  <si>
    <t xml:space="preserve">Instalação e configuração do gravador </t>
  </si>
  <si>
    <t xml:space="preserve">Subtotal de serviços </t>
  </si>
  <si>
    <t>Pagamento a vista</t>
  </si>
  <si>
    <t>Parcelamento no cartão de crédito até</t>
  </si>
  <si>
    <t>Forma de Pagamento:</t>
  </si>
  <si>
    <t>A vista pix ou débito 5% de desconto  (50% entrada; restante com 90% obra concluída)</t>
  </si>
  <si>
    <t>10 x no cartão - Agendamento mediante pagamento</t>
  </si>
  <si>
    <t>Entrega/Instalação: até 20 dias úteis mediante pagamento</t>
  </si>
  <si>
    <t>Suporte técnico de 60 d.</t>
  </si>
  <si>
    <t>Garantia de 1 ano de fabrica nos produtos Intelbras</t>
  </si>
  <si>
    <t xml:space="preserve">Atenção: </t>
  </si>
  <si>
    <t xml:space="preserve">Orçamento pode sofrer alterações ao decorrer da instalação por alguns fatores. </t>
  </si>
  <si>
    <t>Exemplos:</t>
  </si>
  <si>
    <t>*Falta de cabo</t>
  </si>
  <si>
    <t>*Eletroduto entupido</t>
  </si>
  <si>
    <t>*Necessidade de instalação de eletrodutos</t>
  </si>
  <si>
    <t xml:space="preserve">*Suporte personalizado para câmeras   </t>
  </si>
  <si>
    <t>*Pontos de alimentação de energia.</t>
  </si>
  <si>
    <t xml:space="preserve">*Instalação de postes </t>
  </si>
  <si>
    <t xml:space="preserve">*instalações internas onde contem forro de drywall  </t>
  </si>
  <si>
    <t>Havendo esses fatores ou outro não listado que implique na instalação dos equipamentos, os produtos e serviços acrescentado</t>
  </si>
  <si>
    <t>serão cobrados a parte caso seja de competência da Tech- Seg. executá-los.</t>
  </si>
  <si>
    <t xml:space="preserve">NÃO nos responsabilizamos por problemas de conexão de internet!   </t>
  </si>
  <si>
    <t xml:space="preserve">Prazo de até 15 dias para instalação a contar da data do pagamento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</si>
</sst>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FF0000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rgb="FFFF0000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b/>
      <sz val="20"/>
      <color rgb="FFFF0000"/>
      <name val="Arial"/>
      <family val="2"/>
    </font>
    <font>
      <b/>
      <sz val="39"/>
      <color theme="1"/>
      <name val="Georgia"/>
      <family val="1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16"/>
      <color rgb="FFFF0000"/>
      <name val="Arial"/>
      <family val="2"/>
    </font>
    <font>
      <u/>
      <sz val="12"/>
      <color theme="10"/>
      <name val="Calibri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b/>
      <sz val="14"/>
      <color rgb="FFFF0000"/>
      <name val="Arial"/>
      <family val="2"/>
    </font>
    <font>
      <b/>
      <sz val="14"/>
      <color rgb="FF0070C0"/>
      <name val="Arial"/>
      <family val="2"/>
    </font>
    <font>
      <b/>
      <i/>
      <sz val="11"/>
      <color rgb="FFFF0000"/>
      <name val="Arial"/>
      <family val="2"/>
    </font>
    <font>
      <b/>
      <i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FF99"/>
        <bgColor rgb="FF00FF99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1" fillId="0" borderId="0" xfId="0" applyFont="1"/>
    <xf numFmtId="0" fontId="12" fillId="0" borderId="0" xfId="0" applyFont="1"/>
    <xf numFmtId="0" fontId="13" fillId="0" borderId="2" xfId="0" applyFont="1" applyBorder="1" applyAlignment="1">
      <alignment horizontal="left" vertical="center"/>
    </xf>
    <xf numFmtId="0" fontId="13" fillId="0" borderId="4" xfId="0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8" fillId="5" borderId="17" xfId="0" applyFont="1" applyFill="1" applyBorder="1" applyProtection="1">
      <protection locked="0"/>
    </xf>
    <xf numFmtId="0" fontId="18" fillId="0" borderId="9" xfId="0" applyFont="1" applyBorder="1"/>
    <xf numFmtId="0" fontId="17" fillId="0" borderId="11" xfId="0" applyFont="1" applyBorder="1"/>
    <xf numFmtId="0" fontId="17" fillId="0" borderId="12" xfId="0" applyFont="1" applyBorder="1"/>
    <xf numFmtId="0" fontId="19" fillId="0" borderId="0" xfId="0" applyFont="1"/>
    <xf numFmtId="1" fontId="18" fillId="5" borderId="17" xfId="0" applyNumberFormat="1" applyFont="1" applyFill="1" applyBorder="1" applyAlignment="1" applyProtection="1">
      <alignment horizontal="right"/>
      <protection locked="0"/>
    </xf>
    <xf numFmtId="0" fontId="18" fillId="0" borderId="11" xfId="0" applyFont="1" applyBorder="1" applyAlignment="1">
      <alignment horizontal="right"/>
    </xf>
    <xf numFmtId="0" fontId="13" fillId="6" borderId="0" xfId="0" applyFont="1" applyFill="1" applyAlignment="1">
      <alignment horizontal="center" vertical="center"/>
    </xf>
    <xf numFmtId="0" fontId="20" fillId="0" borderId="0" xfId="0" applyFont="1"/>
    <xf numFmtId="0" fontId="5" fillId="0" borderId="0" xfId="0" applyFont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4" fillId="0" borderId="0" xfId="0" applyNumberFormat="1" applyFont="1" applyAlignment="1">
      <alignment vertical="center"/>
    </xf>
    <xf numFmtId="164" fontId="14" fillId="0" borderId="0" xfId="0" applyNumberFormat="1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64" fontId="18" fillId="0" borderId="3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9" fontId="13" fillId="0" borderId="0" xfId="0" applyNumberFormat="1" applyFont="1" applyAlignment="1">
      <alignment horizontal="center" vertical="center"/>
    </xf>
    <xf numFmtId="164" fontId="21" fillId="0" borderId="5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right" vertical="center"/>
    </xf>
    <xf numFmtId="0" fontId="13" fillId="0" borderId="8" xfId="0" applyFont="1" applyBorder="1" applyAlignment="1">
      <alignment horizontal="center" vertical="center"/>
    </xf>
    <xf numFmtId="164" fontId="22" fillId="0" borderId="7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20" fillId="0" borderId="5" xfId="0" applyFont="1" applyBorder="1"/>
    <xf numFmtId="0" fontId="13" fillId="0" borderId="8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/>
    <xf numFmtId="0" fontId="11" fillId="0" borderId="5" xfId="0" applyFont="1" applyBorder="1"/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3" xfId="0" applyFont="1" applyBorder="1"/>
    <xf numFmtId="0" fontId="11" fillId="0" borderId="1" xfId="0" applyFont="1" applyBorder="1"/>
    <xf numFmtId="0" fontId="11" fillId="0" borderId="6" xfId="0" applyFont="1" applyBorder="1"/>
    <xf numFmtId="0" fontId="11" fillId="0" borderId="7" xfId="0" applyFont="1" applyBorder="1"/>
    <xf numFmtId="0" fontId="4" fillId="0" borderId="4" xfId="0" applyFont="1" applyBorder="1" applyAlignment="1">
      <alignment horizontal="left" vertical="center"/>
    </xf>
    <xf numFmtId="0" fontId="11" fillId="0" borderId="4" xfId="0" applyFont="1" applyBorder="1"/>
    <xf numFmtId="0" fontId="5" fillId="0" borderId="4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11" xfId="0" applyFont="1" applyBorder="1" applyAlignment="1" applyProtection="1">
      <alignment horizontal="left" vertical="center"/>
      <protection locked="0"/>
    </xf>
    <xf numFmtId="0" fontId="11" fillId="0" borderId="11" xfId="0" applyFont="1" applyBorder="1" applyProtection="1"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1" fillId="0" borderId="12" xfId="0" applyFont="1" applyBorder="1" applyProtection="1"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1" fillId="0" borderId="5" xfId="0" applyFont="1" applyBorder="1" applyProtection="1">
      <protection locked="0"/>
    </xf>
    <xf numFmtId="0" fontId="4" fillId="0" borderId="8" xfId="0" applyFont="1" applyBorder="1" applyAlignment="1">
      <alignment horizontal="left" vertical="center"/>
    </xf>
    <xf numFmtId="0" fontId="11" fillId="0" borderId="8" xfId="0" applyFont="1" applyBorder="1"/>
    <xf numFmtId="0" fontId="13" fillId="0" borderId="9" xfId="0" applyFont="1" applyBorder="1" applyAlignment="1" applyProtection="1">
      <alignment horizontal="left" vertical="center"/>
      <protection locked="0"/>
    </xf>
    <xf numFmtId="0" fontId="11" fillId="0" borderId="9" xfId="0" applyFont="1" applyBorder="1" applyProtection="1">
      <protection locked="0"/>
    </xf>
    <xf numFmtId="0" fontId="11" fillId="0" borderId="10" xfId="0" applyFont="1" applyBorder="1" applyProtection="1">
      <protection locked="0"/>
    </xf>
    <xf numFmtId="0" fontId="14" fillId="0" borderId="1" xfId="0" applyFont="1" applyBorder="1" applyAlignment="1">
      <alignment horizontal="center" vertical="center"/>
    </xf>
    <xf numFmtId="0" fontId="13" fillId="6" borderId="0" xfId="0" applyFont="1" applyFill="1" applyAlignment="1">
      <alignment horizontal="left" vertical="center"/>
    </xf>
    <xf numFmtId="0" fontId="11" fillId="0" borderId="0" xfId="0" applyFont="1"/>
    <xf numFmtId="0" fontId="13" fillId="6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164" fontId="5" fillId="0" borderId="0" xfId="0" applyNumberFormat="1" applyFont="1" applyAlignment="1">
      <alignment horizontal="left" vertical="center"/>
    </xf>
    <xf numFmtId="0" fontId="13" fillId="3" borderId="13" xfId="0" applyFont="1" applyFill="1" applyBorder="1" applyAlignment="1">
      <alignment horizontal="left" vertical="center"/>
    </xf>
    <xf numFmtId="0" fontId="11" fillId="0" borderId="14" xfId="0" applyFont="1" applyBorder="1"/>
    <xf numFmtId="0" fontId="11" fillId="0" borderId="15" xfId="0" applyFont="1" applyBorder="1"/>
    <xf numFmtId="0" fontId="17" fillId="4" borderId="16" xfId="0" applyFont="1" applyFill="1" applyBorder="1" applyAlignment="1">
      <alignment horizontal="left" vertical="center"/>
    </xf>
    <xf numFmtId="0" fontId="11" fillId="0" borderId="11" xfId="0" applyFont="1" applyBorder="1"/>
    <xf numFmtId="0" fontId="1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6" borderId="0" xfId="0" applyFont="1" applyFill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12"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114300</xdr:colOff>
      <xdr:row>22</xdr:row>
      <xdr:rowOff>114300</xdr:rowOff>
    </xdr:from>
    <xdr:ext cx="400050" cy="7905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BCD0382C-2B15-4B2F-8A15-5C981492196C}"/>
            </a:ext>
          </a:extLst>
        </xdr:cNvPr>
        <xdr:cNvSpPr/>
      </xdr:nvSpPr>
      <xdr:spPr>
        <a:xfrm>
          <a:off x="8467725" y="5114925"/>
          <a:ext cx="400050" cy="790575"/>
        </a:xfrm>
        <a:prstGeom prst="rightBrace">
          <a:avLst>
            <a:gd name="adj1" fmla="val 26938"/>
            <a:gd name="adj2" fmla="val 48958"/>
          </a:avLst>
        </a:prstGeom>
        <a:noFill/>
        <a:ln w="9525" cap="flat" cmpd="sng">
          <a:solidFill>
            <a:schemeClr val="accen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114300</xdr:colOff>
      <xdr:row>17</xdr:row>
      <xdr:rowOff>171450</xdr:rowOff>
    </xdr:from>
    <xdr:ext cx="438150" cy="80010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CC5549ED-BCED-451F-861E-785E794F724B}"/>
            </a:ext>
          </a:extLst>
        </xdr:cNvPr>
        <xdr:cNvSpPr/>
      </xdr:nvSpPr>
      <xdr:spPr>
        <a:xfrm>
          <a:off x="8467725" y="4181475"/>
          <a:ext cx="438150" cy="800100"/>
        </a:xfrm>
        <a:prstGeom prst="rightBrace">
          <a:avLst>
            <a:gd name="adj1" fmla="val 26938"/>
            <a:gd name="adj2" fmla="val 48958"/>
          </a:avLst>
        </a:prstGeom>
        <a:noFill/>
        <a:ln w="9525" cap="flat" cmpd="sng">
          <a:solidFill>
            <a:schemeClr val="accen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76</xdr:row>
      <xdr:rowOff>0</xdr:rowOff>
    </xdr:from>
    <xdr:ext cx="8096250" cy="5553075"/>
    <xdr:pic>
      <xdr:nvPicPr>
        <xdr:cNvPr id="5" name="image5.png">
          <a:extLst>
            <a:ext uri="{FF2B5EF4-FFF2-40B4-BE49-F238E27FC236}">
              <a16:creationId xmlns:a16="http://schemas.microsoft.com/office/drawing/2014/main" id="{B519DC39-FC85-4620-8BC1-369218BDD7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5963900"/>
          <a:ext cx="8096250" cy="55530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104</xdr:row>
      <xdr:rowOff>95250</xdr:rowOff>
    </xdr:from>
    <xdr:ext cx="8096250" cy="5514975"/>
    <xdr:pic>
      <xdr:nvPicPr>
        <xdr:cNvPr id="6" name="image1.png">
          <a:extLst>
            <a:ext uri="{FF2B5EF4-FFF2-40B4-BE49-F238E27FC236}">
              <a16:creationId xmlns:a16="http://schemas.microsoft.com/office/drawing/2014/main" id="{89D5ED50-CFA7-48C6-8B1E-0F0CD159D9E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1393150"/>
          <a:ext cx="8096250" cy="55149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1BD82-EE1B-468E-9C0C-B102BA0355A0}">
  <sheetPr>
    <pageSetUpPr fitToPage="1"/>
  </sheetPr>
  <dimension ref="A1:T75"/>
  <sheetViews>
    <sheetView showGridLines="0" tabSelected="1" topLeftCell="A19" zoomScaleNormal="100" workbookViewId="0">
      <selection activeCell="C25" sqref="C25"/>
    </sheetView>
  </sheetViews>
  <sheetFormatPr defaultColWidth="14.42578125" defaultRowHeight="15" x14ac:dyDescent="0.25"/>
  <cols>
    <col min="1" max="1" width="11.42578125" customWidth="1"/>
    <col min="2" max="2" width="32.140625" customWidth="1"/>
    <col min="3" max="3" width="12.140625" customWidth="1"/>
    <col min="4" max="4" width="10.7109375" customWidth="1"/>
    <col min="5" max="5" width="8.7109375" customWidth="1"/>
    <col min="6" max="6" width="11.5703125" customWidth="1"/>
    <col min="7" max="7" width="13.85546875" customWidth="1"/>
    <col min="8" max="8" width="4.85546875" customWidth="1"/>
    <col min="9" max="9" width="19.85546875" customWidth="1"/>
    <col min="10" max="10" width="8.7109375" customWidth="1"/>
    <col min="11" max="11" width="5" customWidth="1"/>
    <col min="12" max="13" width="8.7109375" customWidth="1"/>
    <col min="14" max="14" width="11.28515625" customWidth="1"/>
    <col min="15" max="15" width="8.7109375" customWidth="1"/>
    <col min="16" max="16" width="5" customWidth="1"/>
    <col min="17" max="26" width="8.7109375" customWidth="1"/>
  </cols>
  <sheetData>
    <row r="1" spans="1:20" ht="30" x14ac:dyDescent="0.4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20" ht="20.25" x14ac:dyDescent="0.25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1"/>
      <c r="K2" s="1"/>
    </row>
    <row r="3" spans="1:20" ht="20.25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1"/>
      <c r="K3" s="1"/>
    </row>
    <row r="4" spans="1:20" ht="20.25" x14ac:dyDescent="0.25">
      <c r="A4" s="40" t="s">
        <v>3</v>
      </c>
      <c r="B4" s="41"/>
      <c r="C4" s="41"/>
      <c r="D4" s="41"/>
      <c r="E4" s="41"/>
      <c r="F4" s="41"/>
      <c r="G4" s="41"/>
      <c r="H4" s="41"/>
      <c r="I4" s="41"/>
      <c r="J4" s="1"/>
      <c r="K4" s="1"/>
    </row>
    <row r="5" spans="1:20" ht="20.25" x14ac:dyDescent="0.25">
      <c r="A5" s="40" t="s">
        <v>4</v>
      </c>
      <c r="B5" s="41"/>
      <c r="C5" s="41"/>
      <c r="D5" s="41"/>
      <c r="E5" s="41"/>
      <c r="F5" s="41"/>
      <c r="G5" s="41"/>
      <c r="H5" s="41"/>
      <c r="I5" s="41"/>
      <c r="J5" s="1"/>
      <c r="K5" s="1"/>
    </row>
    <row r="6" spans="1:20" ht="20.25" x14ac:dyDescent="0.25">
      <c r="A6" s="40" t="s">
        <v>5</v>
      </c>
      <c r="B6" s="41"/>
      <c r="C6" s="41"/>
      <c r="D6" s="41"/>
      <c r="E6" s="41"/>
      <c r="F6" s="41"/>
      <c r="G6" s="41"/>
      <c r="H6" s="41"/>
      <c r="I6" s="41"/>
      <c r="J6" s="1"/>
      <c r="K6" s="1"/>
    </row>
    <row r="7" spans="1:20" x14ac:dyDescent="0.25">
      <c r="A7" s="2"/>
      <c r="B7" s="3"/>
      <c r="C7" s="3"/>
      <c r="D7" s="3"/>
      <c r="E7" s="3"/>
      <c r="F7" s="3"/>
      <c r="G7" s="3"/>
      <c r="H7" s="3"/>
      <c r="I7" s="3"/>
      <c r="J7" s="1"/>
      <c r="K7" s="1"/>
    </row>
    <row r="8" spans="1:20" ht="23.25" x14ac:dyDescent="0.25">
      <c r="A8" s="46" t="s">
        <v>6</v>
      </c>
      <c r="B8" s="47"/>
      <c r="C8" s="47"/>
      <c r="D8" s="47"/>
      <c r="E8" s="47"/>
      <c r="F8" s="47"/>
      <c r="G8" s="47"/>
      <c r="H8" s="47"/>
      <c r="I8" s="47"/>
    </row>
    <row r="9" spans="1:20" ht="26.25" x14ac:dyDescent="0.25">
      <c r="A9" s="48" t="s">
        <v>7</v>
      </c>
      <c r="B9" s="49"/>
      <c r="C9" s="49"/>
      <c r="D9" s="49"/>
      <c r="E9" s="49"/>
      <c r="F9" s="49"/>
      <c r="G9" s="49"/>
      <c r="H9" s="49"/>
      <c r="I9" s="49"/>
    </row>
    <row r="10" spans="1:20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20" x14ac:dyDescent="0.25">
      <c r="A11" s="50" t="s">
        <v>8</v>
      </c>
      <c r="B11" s="51"/>
      <c r="C11" s="55" t="s">
        <v>9</v>
      </c>
      <c r="D11" s="56"/>
      <c r="E11" s="56"/>
      <c r="F11" s="56"/>
      <c r="G11" s="5"/>
      <c r="H11" s="57"/>
      <c r="I11" s="51"/>
      <c r="J11" s="42"/>
      <c r="K11" s="43"/>
      <c r="L11" s="43"/>
      <c r="M11" s="43"/>
      <c r="N11" s="43"/>
      <c r="O11" s="43"/>
      <c r="P11" s="43"/>
      <c r="Q11" s="43"/>
      <c r="R11" s="43"/>
      <c r="S11" s="43"/>
      <c r="T11" s="43"/>
    </row>
    <row r="12" spans="1:20" x14ac:dyDescent="0.25">
      <c r="A12" s="52"/>
      <c r="B12" s="45"/>
      <c r="C12" s="43" t="s">
        <v>10</v>
      </c>
      <c r="D12" s="44"/>
      <c r="E12" s="44"/>
      <c r="F12" s="44"/>
      <c r="G12" s="1"/>
      <c r="H12" s="58"/>
      <c r="I12" s="45"/>
      <c r="J12" s="42"/>
      <c r="K12" s="43"/>
      <c r="L12" s="43"/>
      <c r="M12" s="43"/>
      <c r="N12" s="43"/>
      <c r="O12" s="43"/>
      <c r="P12" s="43"/>
      <c r="Q12" s="43"/>
      <c r="R12" s="43"/>
      <c r="S12" s="43"/>
      <c r="T12" s="43"/>
    </row>
    <row r="13" spans="1:20" x14ac:dyDescent="0.25">
      <c r="A13" s="52"/>
      <c r="B13" s="45"/>
      <c r="C13" s="43" t="s">
        <v>11</v>
      </c>
      <c r="D13" s="44"/>
      <c r="E13" s="44"/>
      <c r="F13" s="44"/>
      <c r="G13" s="44"/>
      <c r="H13" s="44"/>
      <c r="I13" s="45"/>
      <c r="J13" s="42"/>
      <c r="K13" s="43"/>
      <c r="L13" s="43"/>
      <c r="M13" s="43"/>
      <c r="N13" s="43"/>
      <c r="O13" s="43"/>
      <c r="P13" s="43"/>
      <c r="Q13" s="43"/>
      <c r="R13" s="43"/>
      <c r="S13" s="43"/>
      <c r="T13" s="43"/>
    </row>
    <row r="14" spans="1:20" x14ac:dyDescent="0.25">
      <c r="A14" s="52"/>
      <c r="B14" s="45"/>
      <c r="C14" s="43" t="s">
        <v>12</v>
      </c>
      <c r="D14" s="44"/>
      <c r="E14" s="44"/>
      <c r="F14" s="44"/>
      <c r="G14" s="44"/>
      <c r="H14" s="44"/>
      <c r="I14" s="45"/>
      <c r="J14" s="42"/>
      <c r="K14" s="43"/>
      <c r="L14" s="43"/>
      <c r="M14" s="43"/>
      <c r="N14" s="43"/>
      <c r="O14" s="43"/>
      <c r="P14" s="43"/>
      <c r="Q14" s="43"/>
      <c r="R14" s="43"/>
      <c r="S14" s="43"/>
      <c r="T14" s="43"/>
    </row>
    <row r="15" spans="1:20" x14ac:dyDescent="0.25">
      <c r="A15" s="52"/>
      <c r="B15" s="45"/>
      <c r="C15" s="43" t="s">
        <v>13</v>
      </c>
      <c r="D15" s="44"/>
      <c r="E15" s="44"/>
      <c r="F15" s="44"/>
      <c r="G15" s="44"/>
      <c r="H15" s="44"/>
      <c r="I15" s="45"/>
      <c r="J15" s="42"/>
      <c r="K15" s="43"/>
      <c r="L15" s="43"/>
      <c r="M15" s="43"/>
      <c r="N15" s="43"/>
      <c r="O15" s="43"/>
      <c r="P15" s="43"/>
      <c r="Q15" s="43"/>
      <c r="R15" s="43"/>
      <c r="S15" s="43"/>
      <c r="T15" s="43"/>
    </row>
    <row r="16" spans="1:20" x14ac:dyDescent="0.25">
      <c r="A16" s="52"/>
      <c r="B16" s="45"/>
      <c r="C16" s="43" t="s">
        <v>14</v>
      </c>
      <c r="D16" s="44"/>
      <c r="E16" s="44"/>
      <c r="F16" s="44"/>
      <c r="G16" s="44"/>
      <c r="H16" s="44"/>
      <c r="I16" s="45"/>
      <c r="J16" s="42"/>
      <c r="K16" s="43"/>
      <c r="L16" s="43"/>
      <c r="M16" s="43"/>
      <c r="N16" s="43"/>
      <c r="O16" s="43"/>
      <c r="P16" s="43"/>
      <c r="Q16" s="43"/>
      <c r="R16" s="43"/>
      <c r="S16" s="43"/>
      <c r="T16" s="43"/>
    </row>
    <row r="17" spans="1:19" x14ac:dyDescent="0.25">
      <c r="A17" s="52"/>
      <c r="B17" s="45"/>
      <c r="C17" s="43" t="s">
        <v>15</v>
      </c>
      <c r="D17" s="44"/>
      <c r="E17" s="44"/>
      <c r="F17" s="44"/>
      <c r="G17" s="44"/>
      <c r="H17" s="44"/>
      <c r="I17" s="45"/>
      <c r="J17" s="1"/>
      <c r="K17" s="1"/>
      <c r="L17" s="1"/>
      <c r="M17" s="6"/>
      <c r="N17" s="7"/>
    </row>
    <row r="18" spans="1:19" x14ac:dyDescent="0.25">
      <c r="A18" s="53"/>
      <c r="B18" s="54"/>
      <c r="C18" s="66" t="s">
        <v>16</v>
      </c>
      <c r="D18" s="67"/>
      <c r="E18" s="67"/>
      <c r="F18" s="67"/>
      <c r="G18" s="67"/>
      <c r="H18" s="67"/>
      <c r="I18" s="54"/>
      <c r="J18" s="1"/>
      <c r="K18" s="1"/>
      <c r="L18" s="1"/>
      <c r="M18" s="6"/>
      <c r="N18" s="6"/>
    </row>
    <row r="19" spans="1:19" ht="15.75" x14ac:dyDescent="0.25">
      <c r="A19" s="8" t="s">
        <v>17</v>
      </c>
      <c r="B19" s="68"/>
      <c r="C19" s="69"/>
      <c r="D19" s="9" t="s">
        <v>18</v>
      </c>
      <c r="E19" s="68"/>
      <c r="F19" s="69"/>
      <c r="G19" s="9" t="s">
        <v>19</v>
      </c>
      <c r="H19" s="68"/>
      <c r="I19" s="70"/>
      <c r="J19" s="71"/>
      <c r="K19" s="59" t="s">
        <v>20</v>
      </c>
      <c r="L19" s="44"/>
      <c r="M19" s="44"/>
      <c r="N19" s="44"/>
    </row>
    <row r="20" spans="1:19" ht="15.75" x14ac:dyDescent="0.25">
      <c r="A20" s="10" t="s">
        <v>21</v>
      </c>
      <c r="B20" s="60"/>
      <c r="C20" s="61"/>
      <c r="D20" s="11" t="s">
        <v>22</v>
      </c>
      <c r="E20" s="62"/>
      <c r="F20" s="61"/>
      <c r="G20" s="61"/>
      <c r="H20" s="61"/>
      <c r="I20" s="63"/>
      <c r="J20" s="52"/>
      <c r="K20" s="44"/>
      <c r="L20" s="44"/>
      <c r="M20" s="44"/>
      <c r="N20" s="44"/>
    </row>
    <row r="21" spans="1:19" ht="15.75" x14ac:dyDescent="0.25">
      <c r="A21" s="10" t="s">
        <v>23</v>
      </c>
      <c r="B21" s="62"/>
      <c r="C21" s="61"/>
      <c r="D21" s="11" t="s">
        <v>24</v>
      </c>
      <c r="E21" s="62"/>
      <c r="F21" s="61"/>
      <c r="G21" s="61"/>
      <c r="H21" s="61"/>
      <c r="I21" s="63"/>
      <c r="J21" s="52"/>
      <c r="K21" s="44"/>
      <c r="L21" s="44"/>
      <c r="M21" s="44"/>
      <c r="N21" s="44"/>
    </row>
    <row r="22" spans="1:19" ht="15.75" x14ac:dyDescent="0.25">
      <c r="A22" s="10" t="s">
        <v>25</v>
      </c>
      <c r="B22" s="62"/>
      <c r="C22" s="61"/>
      <c r="D22" s="11" t="s">
        <v>26</v>
      </c>
      <c r="E22" s="62"/>
      <c r="F22" s="61"/>
      <c r="G22" s="11" t="s">
        <v>27</v>
      </c>
      <c r="H22" s="64"/>
      <c r="I22" s="65"/>
      <c r="J22" s="52"/>
      <c r="K22" s="44"/>
      <c r="L22" s="44"/>
      <c r="M22" s="44"/>
      <c r="N22" s="44"/>
    </row>
    <row r="23" spans="1:19" ht="16.5" thickBot="1" x14ac:dyDescent="0.3">
      <c r="A23" s="77" t="s">
        <v>28</v>
      </c>
      <c r="B23" s="78"/>
      <c r="C23" s="78"/>
      <c r="D23" s="78"/>
      <c r="E23" s="78"/>
      <c r="F23" s="78"/>
      <c r="G23" s="78"/>
      <c r="H23" s="78"/>
      <c r="I23" s="79"/>
    </row>
    <row r="24" spans="1:19" ht="21" thickBot="1" x14ac:dyDescent="0.35">
      <c r="A24" s="80" t="s">
        <v>29</v>
      </c>
      <c r="B24" s="81"/>
      <c r="C24" s="12">
        <v>4</v>
      </c>
      <c r="D24" s="13"/>
      <c r="E24" s="14"/>
      <c r="F24" s="14"/>
      <c r="G24" s="14"/>
      <c r="H24" s="14"/>
      <c r="I24" s="15"/>
      <c r="J24" s="16"/>
      <c r="K24" s="82" t="s">
        <v>30</v>
      </c>
      <c r="L24" s="44"/>
      <c r="M24" s="44"/>
      <c r="N24" s="44"/>
      <c r="O24" s="44"/>
      <c r="P24" s="44"/>
      <c r="Q24" s="44"/>
    </row>
    <row r="25" spans="1:19" ht="21" thickBot="1" x14ac:dyDescent="0.35">
      <c r="A25" s="80" t="s">
        <v>31</v>
      </c>
      <c r="B25" s="81"/>
      <c r="C25" s="17">
        <v>3</v>
      </c>
      <c r="D25" s="14" t="s">
        <v>32</v>
      </c>
      <c r="E25" s="14"/>
      <c r="F25" s="14"/>
      <c r="G25" s="14"/>
      <c r="H25" s="14"/>
      <c r="I25" s="15"/>
      <c r="J25" s="16"/>
      <c r="K25" s="82" t="s">
        <v>33</v>
      </c>
      <c r="L25" s="44"/>
      <c r="M25" s="44"/>
      <c r="N25" s="44"/>
      <c r="O25" s="44"/>
      <c r="P25" s="44"/>
      <c r="Q25" s="44"/>
    </row>
    <row r="26" spans="1:19" ht="18.75" x14ac:dyDescent="0.3">
      <c r="A26" s="80" t="s">
        <v>34</v>
      </c>
      <c r="B26" s="81"/>
      <c r="C26" s="18"/>
      <c r="D26" s="14"/>
      <c r="E26" s="14"/>
      <c r="F26" s="14"/>
      <c r="G26" s="14"/>
      <c r="H26" s="14"/>
      <c r="I26" s="15"/>
      <c r="J26" s="16"/>
      <c r="K26" s="16"/>
      <c r="L26" s="16"/>
      <c r="M26" s="16"/>
      <c r="N26" s="16"/>
      <c r="O26" s="16"/>
      <c r="P26" s="16"/>
      <c r="Q26" s="16"/>
    </row>
    <row r="27" spans="1:19" ht="15.75" x14ac:dyDescent="0.25">
      <c r="A27" s="72" t="s">
        <v>35</v>
      </c>
      <c r="B27" s="73"/>
      <c r="C27" s="73"/>
      <c r="D27" s="73"/>
      <c r="E27" s="73"/>
      <c r="F27" s="19" t="s">
        <v>36</v>
      </c>
      <c r="G27" s="74" t="s">
        <v>37</v>
      </c>
      <c r="H27" s="73"/>
      <c r="I27" s="19" t="s">
        <v>38</v>
      </c>
      <c r="M27" s="20"/>
    </row>
    <row r="28" spans="1:19" x14ac:dyDescent="0.25">
      <c r="A28" s="75" t="str">
        <f>IF((C$24&lt;=4),"Gravador Mhdx 1204 Intelbras ",IF(C$24&lt;=8,"Gravador Mhdx 1208 Intelbras ",IF(C$24&lt;=16,"Gravador Mhdx 1216 Intelbras ","Gravador Mhdx 1232 Intelbras ")))</f>
        <v xml:space="preserve">Gravador Mhdx 1204 Intelbras </v>
      </c>
      <c r="B28" s="73"/>
      <c r="C28" s="73"/>
      <c r="D28" s="73"/>
      <c r="E28" s="73"/>
      <c r="F28" s="21">
        <v>1</v>
      </c>
      <c r="G28" s="76">
        <f>IF(A28="Gravador Mhdx 1204 Intelbras ",642,IF(A28="Gravador Mhdx 1208 Intelbras ",955,IF(A28="Gravador Mhdx 1216 Intelbras ",2140,3580)))</f>
        <v>642</v>
      </c>
      <c r="H28" s="44"/>
      <c r="I28" s="22">
        <f>F28*G28</f>
        <v>642</v>
      </c>
    </row>
    <row r="29" spans="1:19" x14ac:dyDescent="0.25">
      <c r="A29" s="75" t="str">
        <f>IF((C25*10.55)*C24&lt;=500,"Disco Rígido 500 gb. De armazenamento",IF((C25*10.55)*C24&lt;=1000,"Disco Rígido 1tb. De armazenamento",IF((C25*10.55)*C24&lt;=2000,"Disco Rígido 2tb. De armazenamento",IF((C25*10.55)*C24&lt;=3000,"Disco Rígido 3tb. De armazenamento",IF((C25*10.55)*C24&lt;=4000,"Disco Rígido 4tb. De armazenamento",IF((C25*10.55)*C24&lt;=6000,"Disco Rígido 6tb. De armazenamento",IF((C25*10.55)*C24&lt;=8000,"Disco Rígido 8tb. De armazenamento",IF((C25*10.55)*C24&lt;=10000,"Disco Rígido 10tb. De armazenamento","ERRO"))))))))</f>
        <v>Disco Rígido 500 gb. De armazenamento</v>
      </c>
      <c r="B29" s="73"/>
      <c r="C29" s="73"/>
      <c r="D29" s="73"/>
      <c r="E29" s="73"/>
      <c r="F29" s="21">
        <v>1</v>
      </c>
      <c r="G29" s="76">
        <f>IF(A29="Disco Rígido 500 gb. De armazenamento",199,IF(A29="Disco Rígido 1tb. De armazenamento",499,IF(A29="Disco Rígido 2tb. De armazenamento",649,IF(A29="Disco Rígido 3tb. De armazenamento",845,IF(A29="Disco Rígido 4tb. De armazenamento",1085,IF(A29="Disco Rígido 6tb. De armazenamento",1585,IF(A29="Disco Rígido 8tb. De armazenamento",2500,IF(A29="Disco Rígido 10tb. De armazenamento",3000,"ERRO"))))))))</f>
        <v>199</v>
      </c>
      <c r="H29" s="44"/>
      <c r="I29" s="22">
        <f t="shared" ref="I29:I41" si="0">(F29*G29)-(E29*(F29*G29))</f>
        <v>199</v>
      </c>
      <c r="M29" s="83"/>
      <c r="N29" s="44"/>
      <c r="O29" s="44"/>
      <c r="P29" s="44"/>
      <c r="Q29" s="44"/>
    </row>
    <row r="30" spans="1:19" x14ac:dyDescent="0.25">
      <c r="A30" s="75" t="s">
        <v>39</v>
      </c>
      <c r="B30" s="73"/>
      <c r="C30" s="73"/>
      <c r="D30" s="73"/>
      <c r="E30" s="73"/>
      <c r="F30" s="21">
        <f>C24</f>
        <v>4</v>
      </c>
      <c r="G30" s="76">
        <v>239</v>
      </c>
      <c r="H30" s="44"/>
      <c r="I30" s="22">
        <f t="shared" si="0"/>
        <v>956</v>
      </c>
    </row>
    <row r="31" spans="1:19" x14ac:dyDescent="0.25">
      <c r="A31" s="75" t="s">
        <v>40</v>
      </c>
      <c r="B31" s="73"/>
      <c r="C31" s="73"/>
      <c r="D31" s="73"/>
      <c r="E31" s="73"/>
      <c r="F31" s="21">
        <f>C24*2</f>
        <v>8</v>
      </c>
      <c r="G31" s="76">
        <v>3.2</v>
      </c>
      <c r="H31" s="44"/>
      <c r="I31" s="22">
        <f t="shared" si="0"/>
        <v>25.6</v>
      </c>
      <c r="K31" s="83"/>
      <c r="L31" s="44"/>
      <c r="M31" s="44"/>
      <c r="N31" s="44"/>
      <c r="O31" s="44"/>
      <c r="P31" s="21"/>
      <c r="Q31" s="76"/>
      <c r="R31" s="44"/>
      <c r="S31" s="23"/>
    </row>
    <row r="32" spans="1:19" x14ac:dyDescent="0.25">
      <c r="A32" s="75" t="s">
        <v>41</v>
      </c>
      <c r="B32" s="73"/>
      <c r="C32" s="73"/>
      <c r="D32" s="73"/>
      <c r="E32" s="73"/>
      <c r="F32" s="21">
        <f>C24</f>
        <v>4</v>
      </c>
      <c r="G32" s="76">
        <v>3.2</v>
      </c>
      <c r="H32" s="44"/>
      <c r="I32" s="22">
        <f t="shared" si="0"/>
        <v>12.8</v>
      </c>
    </row>
    <row r="33" spans="1:17" x14ac:dyDescent="0.25">
      <c r="A33" s="75" t="s">
        <v>42</v>
      </c>
      <c r="B33" s="73"/>
      <c r="C33" s="73"/>
      <c r="D33" s="73"/>
      <c r="E33" s="73"/>
      <c r="F33" s="21">
        <v>2</v>
      </c>
      <c r="G33" s="76">
        <v>3.2</v>
      </c>
      <c r="H33" s="44"/>
      <c r="I33" s="22">
        <f t="shared" si="0"/>
        <v>6.4</v>
      </c>
    </row>
    <row r="34" spans="1:17" x14ac:dyDescent="0.25">
      <c r="A34" s="75" t="s">
        <v>43</v>
      </c>
      <c r="B34" s="73"/>
      <c r="C34" s="73"/>
      <c r="D34" s="73"/>
      <c r="E34" s="73"/>
      <c r="F34" s="21">
        <f>F40</f>
        <v>1</v>
      </c>
      <c r="G34" s="76">
        <v>9.5</v>
      </c>
      <c r="H34" s="44"/>
      <c r="I34" s="22">
        <f t="shared" si="0"/>
        <v>9.5</v>
      </c>
    </row>
    <row r="35" spans="1:17" x14ac:dyDescent="0.25">
      <c r="A35" s="75" t="s">
        <v>44</v>
      </c>
      <c r="B35" s="73"/>
      <c r="C35" s="73"/>
      <c r="D35" s="73"/>
      <c r="E35" s="73"/>
      <c r="F35" s="21">
        <v>1</v>
      </c>
      <c r="G35" s="76">
        <v>12.5</v>
      </c>
      <c r="H35" s="44"/>
      <c r="I35" s="22">
        <f t="shared" si="0"/>
        <v>12.5</v>
      </c>
      <c r="K35" s="83"/>
      <c r="L35" s="44"/>
      <c r="M35" s="44"/>
      <c r="N35" s="44"/>
      <c r="O35" s="44"/>
    </row>
    <row r="36" spans="1:17" x14ac:dyDescent="0.25">
      <c r="A36" s="75" t="s">
        <v>45</v>
      </c>
      <c r="B36" s="73"/>
      <c r="C36" s="73"/>
      <c r="D36" s="73"/>
      <c r="E36" s="73"/>
      <c r="F36" s="21">
        <v>1</v>
      </c>
      <c r="G36" s="76">
        <v>74</v>
      </c>
      <c r="H36" s="44"/>
      <c r="I36" s="22">
        <f t="shared" si="0"/>
        <v>74</v>
      </c>
    </row>
    <row r="37" spans="1:17" x14ac:dyDescent="0.25">
      <c r="A37" s="75" t="s">
        <v>46</v>
      </c>
      <c r="B37" s="73"/>
      <c r="C37" s="73"/>
      <c r="D37" s="73"/>
      <c r="E37" s="73"/>
      <c r="F37" s="21">
        <f>C24*0.25</f>
        <v>1</v>
      </c>
      <c r="G37" s="76">
        <v>176</v>
      </c>
      <c r="H37" s="44"/>
      <c r="I37" s="22">
        <f t="shared" si="0"/>
        <v>176</v>
      </c>
    </row>
    <row r="38" spans="1:17" x14ac:dyDescent="0.25">
      <c r="A38" s="75" t="s">
        <v>47</v>
      </c>
      <c r="B38" s="73"/>
      <c r="C38" s="73"/>
      <c r="D38" s="73"/>
      <c r="E38" s="73"/>
      <c r="F38" s="21">
        <v>15</v>
      </c>
      <c r="G38" s="76">
        <v>5.2</v>
      </c>
      <c r="H38" s="44"/>
      <c r="I38" s="22">
        <f t="shared" si="0"/>
        <v>78</v>
      </c>
    </row>
    <row r="39" spans="1:17" x14ac:dyDescent="0.25">
      <c r="A39" s="75" t="s">
        <v>48</v>
      </c>
      <c r="B39" s="73"/>
      <c r="C39" s="73"/>
      <c r="D39" s="73"/>
      <c r="E39" s="73"/>
      <c r="F39" s="21">
        <v>10</v>
      </c>
      <c r="G39" s="76">
        <v>2.4</v>
      </c>
      <c r="H39" s="44"/>
      <c r="I39" s="22">
        <f t="shared" si="0"/>
        <v>24</v>
      </c>
    </row>
    <row r="40" spans="1:17" x14ac:dyDescent="0.25">
      <c r="A40" s="75" t="s">
        <v>49</v>
      </c>
      <c r="B40" s="73"/>
      <c r="C40" s="73"/>
      <c r="D40" s="73"/>
      <c r="E40" s="73"/>
      <c r="F40" s="21">
        <f>IF(C24&lt;=10,1,2)</f>
        <v>1</v>
      </c>
      <c r="G40" s="76">
        <v>93</v>
      </c>
      <c r="H40" s="44"/>
      <c r="I40" s="22">
        <f t="shared" si="0"/>
        <v>93</v>
      </c>
    </row>
    <row r="41" spans="1:17" x14ac:dyDescent="0.25">
      <c r="A41" s="75" t="s">
        <v>50</v>
      </c>
      <c r="B41" s="73"/>
      <c r="C41" s="73"/>
      <c r="D41" s="73"/>
      <c r="E41" s="73"/>
      <c r="F41" s="21">
        <f>C24</f>
        <v>4</v>
      </c>
      <c r="G41" s="76">
        <v>12.5</v>
      </c>
      <c r="H41" s="44"/>
      <c r="I41" s="22">
        <f t="shared" si="0"/>
        <v>50</v>
      </c>
    </row>
    <row r="42" spans="1:17" ht="15.75" x14ac:dyDescent="0.25">
      <c r="A42" s="84" t="s">
        <v>51</v>
      </c>
      <c r="B42" s="44"/>
      <c r="C42" s="44"/>
      <c r="D42" s="44"/>
      <c r="E42" s="44"/>
      <c r="F42" s="44"/>
      <c r="G42" s="44"/>
      <c r="H42" s="44"/>
      <c r="I42" s="24">
        <f>SUM(I28:I41)</f>
        <v>2358.8000000000002</v>
      </c>
      <c r="J42" s="25"/>
      <c r="K42" s="26"/>
      <c r="L42" s="27"/>
    </row>
    <row r="43" spans="1:17" x14ac:dyDescent="0.25">
      <c r="A43" s="86" t="s">
        <v>52</v>
      </c>
      <c r="B43" s="73"/>
      <c r="C43" s="73"/>
      <c r="D43" s="73"/>
      <c r="E43" s="73"/>
      <c r="F43" s="73"/>
      <c r="G43" s="73"/>
      <c r="H43" s="73"/>
      <c r="I43" s="73"/>
    </row>
    <row r="44" spans="1:17" x14ac:dyDescent="0.25">
      <c r="A44" s="75" t="s">
        <v>53</v>
      </c>
      <c r="B44" s="73"/>
      <c r="C44" s="73"/>
      <c r="D44" s="73"/>
      <c r="E44" s="73"/>
      <c r="F44" s="21">
        <f>C24</f>
        <v>4</v>
      </c>
      <c r="G44" s="76">
        <v>180</v>
      </c>
      <c r="H44" s="44"/>
      <c r="I44" s="22">
        <f t="shared" ref="I44:I45" si="1">F44*G44</f>
        <v>720</v>
      </c>
    </row>
    <row r="45" spans="1:17" x14ac:dyDescent="0.25">
      <c r="A45" s="75" t="s">
        <v>54</v>
      </c>
      <c r="B45" s="73"/>
      <c r="C45" s="73"/>
      <c r="D45" s="73"/>
      <c r="E45" s="73"/>
      <c r="F45" s="21">
        <v>1</v>
      </c>
      <c r="G45" s="76">
        <v>180</v>
      </c>
      <c r="H45" s="44"/>
      <c r="I45" s="22">
        <f t="shared" si="1"/>
        <v>180</v>
      </c>
    </row>
    <row r="46" spans="1:17" ht="15.75" x14ac:dyDescent="0.25">
      <c r="A46" s="84" t="s">
        <v>55</v>
      </c>
      <c r="B46" s="44"/>
      <c r="C46" s="44"/>
      <c r="D46" s="44"/>
      <c r="E46" s="44"/>
      <c r="F46" s="44"/>
      <c r="G46" s="44"/>
      <c r="H46" s="44"/>
      <c r="I46" s="24">
        <f>SUM(I44:I45)</f>
        <v>900</v>
      </c>
      <c r="J46" s="25"/>
      <c r="K46" s="26"/>
      <c r="L46" s="27"/>
    </row>
    <row r="47" spans="1:17" ht="18" x14ac:dyDescent="0.25">
      <c r="A47" s="85" t="s">
        <v>38</v>
      </c>
      <c r="B47" s="56"/>
      <c r="C47" s="56"/>
      <c r="D47" s="56"/>
      <c r="E47" s="56"/>
      <c r="F47" s="56"/>
      <c r="G47" s="56"/>
      <c r="H47" s="28"/>
      <c r="I47" s="29">
        <f>I46+I42</f>
        <v>3258.8</v>
      </c>
      <c r="J47" s="30"/>
      <c r="K47" s="30"/>
      <c r="L47" s="30"/>
    </row>
    <row r="48" spans="1:17" ht="20.25" x14ac:dyDescent="0.3">
      <c r="A48" s="84" t="s">
        <v>56</v>
      </c>
      <c r="B48" s="44"/>
      <c r="C48" s="44"/>
      <c r="D48" s="44"/>
      <c r="E48" s="44"/>
      <c r="F48" s="44"/>
      <c r="G48" s="44"/>
      <c r="H48" s="31">
        <v>0.05</v>
      </c>
      <c r="I48" s="32">
        <f>I47-(I47*H48)</f>
        <v>3095.86</v>
      </c>
      <c r="J48" s="26"/>
      <c r="K48" s="82"/>
      <c r="L48" s="44"/>
      <c r="M48" s="44"/>
      <c r="N48" s="44"/>
      <c r="O48" s="44"/>
      <c r="P48" s="44"/>
      <c r="Q48" s="44"/>
    </row>
    <row r="49" spans="1:12" ht="18" x14ac:dyDescent="0.25">
      <c r="A49" s="91" t="s">
        <v>57</v>
      </c>
      <c r="B49" s="67"/>
      <c r="C49" s="67"/>
      <c r="D49" s="67"/>
      <c r="E49" s="67"/>
      <c r="F49" s="67"/>
      <c r="G49" s="67"/>
      <c r="H49" s="34">
        <v>10</v>
      </c>
      <c r="I49" s="35">
        <f>I47/H49</f>
        <v>325.88</v>
      </c>
      <c r="J49" s="30"/>
      <c r="K49" s="30"/>
      <c r="L49" s="30"/>
    </row>
    <row r="50" spans="1:12" x14ac:dyDescent="0.25">
      <c r="A50" s="92" t="s">
        <v>58</v>
      </c>
      <c r="B50" s="44"/>
      <c r="C50" s="44"/>
      <c r="D50" s="44"/>
      <c r="E50" s="44"/>
      <c r="F50" s="44"/>
      <c r="G50" s="44"/>
      <c r="H50" s="44"/>
      <c r="I50" s="45"/>
      <c r="J50" s="30"/>
      <c r="K50" s="26"/>
      <c r="L50" s="30"/>
    </row>
    <row r="51" spans="1:12" x14ac:dyDescent="0.25">
      <c r="A51" s="89" t="s">
        <v>59</v>
      </c>
      <c r="B51" s="44"/>
      <c r="C51" s="44"/>
      <c r="D51" s="44"/>
      <c r="E51" s="44"/>
      <c r="F51" s="44"/>
      <c r="G51" s="44"/>
      <c r="H51" s="44"/>
      <c r="I51" s="45"/>
      <c r="J51" s="30"/>
      <c r="K51" s="26"/>
      <c r="L51" s="30"/>
    </row>
    <row r="52" spans="1:12" x14ac:dyDescent="0.25">
      <c r="A52" s="89" t="s">
        <v>60</v>
      </c>
      <c r="B52" s="44"/>
      <c r="C52" s="44"/>
      <c r="D52" s="44"/>
      <c r="E52" s="44"/>
      <c r="F52" s="44"/>
      <c r="G52" s="44"/>
      <c r="H52" s="44"/>
      <c r="I52" s="45"/>
      <c r="J52" s="30"/>
      <c r="K52" s="26"/>
      <c r="L52" s="30"/>
    </row>
    <row r="53" spans="1:12" x14ac:dyDescent="0.25">
      <c r="A53" s="93" t="s">
        <v>61</v>
      </c>
      <c r="B53" s="44"/>
      <c r="C53" s="44"/>
      <c r="D53" s="44"/>
      <c r="E53" s="44"/>
      <c r="F53" s="44"/>
      <c r="G53" s="44"/>
      <c r="H53" s="44"/>
      <c r="I53" s="45"/>
      <c r="J53" s="30"/>
      <c r="K53" s="26"/>
      <c r="L53" s="30"/>
    </row>
    <row r="54" spans="1:12" x14ac:dyDescent="0.25">
      <c r="A54" s="87"/>
      <c r="B54" s="44"/>
      <c r="C54" s="44"/>
      <c r="D54" s="44"/>
      <c r="E54" s="44"/>
      <c r="F54" s="44"/>
      <c r="G54" s="44"/>
      <c r="H54" s="44"/>
      <c r="I54" s="45"/>
      <c r="J54" s="30"/>
      <c r="K54" s="26"/>
      <c r="L54" s="30"/>
    </row>
    <row r="55" spans="1:12" x14ac:dyDescent="0.25">
      <c r="A55" s="87" t="s">
        <v>62</v>
      </c>
      <c r="B55" s="44"/>
      <c r="C55" s="44"/>
      <c r="D55" s="44"/>
      <c r="E55" s="44"/>
      <c r="F55" s="44"/>
      <c r="G55" s="44"/>
      <c r="H55" s="44"/>
      <c r="I55" s="45"/>
      <c r="J55" s="30"/>
      <c r="K55" s="26"/>
      <c r="L55" s="30"/>
    </row>
    <row r="56" spans="1:12" x14ac:dyDescent="0.25">
      <c r="A56" s="87" t="s">
        <v>63</v>
      </c>
      <c r="B56" s="44"/>
      <c r="C56" s="44"/>
      <c r="D56" s="44"/>
      <c r="E56" s="44"/>
      <c r="F56" s="44"/>
      <c r="G56" s="44"/>
      <c r="H56" s="44"/>
      <c r="I56" s="45"/>
      <c r="J56" s="30"/>
      <c r="K56" s="26"/>
      <c r="L56" s="30"/>
    </row>
    <row r="57" spans="1:12" x14ac:dyDescent="0.25">
      <c r="A57" s="36"/>
      <c r="B57" s="20"/>
      <c r="C57" s="20"/>
      <c r="D57" s="20"/>
      <c r="E57" s="20"/>
      <c r="F57" s="20"/>
      <c r="G57" s="20"/>
      <c r="H57" s="20"/>
      <c r="I57" s="37"/>
      <c r="J57" s="30"/>
      <c r="K57" s="30"/>
      <c r="L57" s="30"/>
    </row>
    <row r="58" spans="1:12" ht="36.75" customHeight="1" x14ac:dyDescent="0.25">
      <c r="A58" s="88" t="s">
        <v>64</v>
      </c>
      <c r="B58" s="44"/>
      <c r="C58" s="44"/>
      <c r="D58" s="44"/>
      <c r="E58" s="44"/>
      <c r="F58" s="44"/>
      <c r="G58" s="44"/>
      <c r="H58" s="44"/>
      <c r="I58" s="45"/>
      <c r="J58" s="30"/>
      <c r="K58" s="26"/>
      <c r="L58" s="30"/>
    </row>
    <row r="59" spans="1:12" x14ac:dyDescent="0.25">
      <c r="A59" s="89" t="s">
        <v>65</v>
      </c>
      <c r="B59" s="44"/>
      <c r="C59" s="44"/>
      <c r="D59" s="44"/>
      <c r="E59" s="44"/>
      <c r="F59" s="44"/>
      <c r="G59" s="44"/>
      <c r="H59" s="44"/>
      <c r="I59" s="45"/>
      <c r="J59" s="30"/>
      <c r="K59" s="26"/>
      <c r="L59" s="30"/>
    </row>
    <row r="60" spans="1:12" x14ac:dyDescent="0.25">
      <c r="A60" s="89" t="s">
        <v>66</v>
      </c>
      <c r="B60" s="44"/>
      <c r="C60" s="44"/>
      <c r="D60" s="44"/>
      <c r="E60" s="44"/>
      <c r="F60" s="44"/>
      <c r="G60" s="44"/>
      <c r="H60" s="44"/>
      <c r="I60" s="45"/>
      <c r="J60" s="30"/>
      <c r="K60" s="26"/>
      <c r="L60" s="30"/>
    </row>
    <row r="61" spans="1:12" x14ac:dyDescent="0.25">
      <c r="A61" s="90" t="s">
        <v>67</v>
      </c>
      <c r="B61" s="44"/>
      <c r="C61" s="44"/>
      <c r="D61" s="44"/>
      <c r="E61" s="44"/>
      <c r="F61" s="44"/>
      <c r="G61" s="44"/>
      <c r="H61" s="44"/>
      <c r="I61" s="45"/>
      <c r="J61" s="30"/>
      <c r="K61" s="26"/>
      <c r="L61" s="30"/>
    </row>
    <row r="62" spans="1:12" x14ac:dyDescent="0.25">
      <c r="A62" s="90" t="s">
        <v>68</v>
      </c>
      <c r="B62" s="44"/>
      <c r="C62" s="44"/>
      <c r="D62" s="44"/>
      <c r="E62" s="44"/>
      <c r="F62" s="44"/>
      <c r="G62" s="44"/>
      <c r="H62" s="44"/>
      <c r="I62" s="45"/>
      <c r="J62" s="30"/>
      <c r="K62" s="26"/>
      <c r="L62" s="30"/>
    </row>
    <row r="63" spans="1:12" x14ac:dyDescent="0.25">
      <c r="A63" s="90" t="s">
        <v>69</v>
      </c>
      <c r="B63" s="44"/>
      <c r="C63" s="44"/>
      <c r="D63" s="44"/>
      <c r="E63" s="44"/>
      <c r="F63" s="44"/>
      <c r="G63" s="44"/>
      <c r="H63" s="44"/>
      <c r="I63" s="45"/>
      <c r="J63" s="30"/>
      <c r="K63" s="26"/>
      <c r="L63" s="30"/>
    </row>
    <row r="64" spans="1:12" x14ac:dyDescent="0.25">
      <c r="A64" s="90" t="s">
        <v>70</v>
      </c>
      <c r="B64" s="44"/>
      <c r="C64" s="44"/>
      <c r="D64" s="44"/>
      <c r="E64" s="44"/>
      <c r="F64" s="44"/>
      <c r="G64" s="44"/>
      <c r="H64" s="44"/>
      <c r="I64" s="45"/>
      <c r="J64" s="30"/>
      <c r="K64" s="26"/>
      <c r="L64" s="30"/>
    </row>
    <row r="65" spans="1:12" x14ac:dyDescent="0.25">
      <c r="A65" s="90" t="s">
        <v>71</v>
      </c>
      <c r="B65" s="44"/>
      <c r="C65" s="44"/>
      <c r="D65" s="44"/>
      <c r="E65" s="44"/>
      <c r="F65" s="44"/>
      <c r="G65" s="44"/>
      <c r="H65" s="44"/>
      <c r="I65" s="45"/>
      <c r="J65" s="30"/>
      <c r="K65" s="26"/>
      <c r="L65" s="30"/>
    </row>
    <row r="66" spans="1:12" x14ac:dyDescent="0.25">
      <c r="A66" s="90" t="s">
        <v>72</v>
      </c>
      <c r="B66" s="44"/>
      <c r="C66" s="44"/>
      <c r="D66" s="44"/>
      <c r="E66" s="44"/>
      <c r="F66" s="44"/>
      <c r="G66" s="44"/>
      <c r="H66" s="44"/>
      <c r="I66" s="45"/>
      <c r="J66" s="30"/>
      <c r="K66" s="26"/>
      <c r="L66" s="30"/>
    </row>
    <row r="67" spans="1:12" x14ac:dyDescent="0.25">
      <c r="A67" s="90" t="s">
        <v>73</v>
      </c>
      <c r="B67" s="44"/>
      <c r="C67" s="44"/>
      <c r="D67" s="44"/>
      <c r="E67" s="44"/>
      <c r="F67" s="44"/>
      <c r="G67" s="44"/>
      <c r="H67" s="44"/>
      <c r="I67" s="45"/>
      <c r="J67" s="30"/>
      <c r="K67" s="26"/>
      <c r="L67" s="30"/>
    </row>
    <row r="68" spans="1:12" x14ac:dyDescent="0.25">
      <c r="A68" s="89"/>
      <c r="B68" s="44"/>
      <c r="C68" s="44"/>
      <c r="D68" s="44"/>
      <c r="E68" s="44"/>
      <c r="F68" s="44"/>
      <c r="G68" s="44"/>
      <c r="H68" s="44"/>
      <c r="I68" s="45"/>
      <c r="J68" s="30"/>
      <c r="K68" s="26"/>
      <c r="L68" s="30"/>
    </row>
    <row r="69" spans="1:12" x14ac:dyDescent="0.25">
      <c r="A69" s="89" t="s">
        <v>74</v>
      </c>
      <c r="B69" s="44"/>
      <c r="C69" s="44"/>
      <c r="D69" s="44"/>
      <c r="E69" s="44"/>
      <c r="F69" s="44"/>
      <c r="G69" s="44"/>
      <c r="H69" s="44"/>
      <c r="I69" s="45"/>
      <c r="J69" s="30"/>
      <c r="K69" s="26"/>
      <c r="L69" s="30"/>
    </row>
    <row r="70" spans="1:12" x14ac:dyDescent="0.25">
      <c r="A70" s="89" t="s">
        <v>75</v>
      </c>
      <c r="B70" s="44"/>
      <c r="C70" s="44"/>
      <c r="D70" s="44"/>
      <c r="E70" s="44"/>
      <c r="F70" s="44"/>
      <c r="G70" s="44"/>
      <c r="H70" s="44"/>
      <c r="I70" s="45"/>
      <c r="J70" s="30"/>
      <c r="K70" s="26"/>
      <c r="L70" s="30"/>
    </row>
    <row r="71" spans="1:12" x14ac:dyDescent="0.25">
      <c r="A71" s="89"/>
      <c r="B71" s="44"/>
      <c r="C71" s="44"/>
      <c r="D71" s="44"/>
      <c r="E71" s="44"/>
      <c r="F71" s="44"/>
      <c r="G71" s="44"/>
      <c r="H71" s="44"/>
      <c r="I71" s="45"/>
      <c r="J71" s="30"/>
      <c r="K71" s="26"/>
      <c r="L71" s="30"/>
    </row>
    <row r="72" spans="1:12" x14ac:dyDescent="0.25">
      <c r="A72" s="94" t="s">
        <v>64</v>
      </c>
      <c r="B72" s="44"/>
      <c r="C72" s="44"/>
      <c r="D72" s="44"/>
      <c r="E72" s="44"/>
      <c r="F72" s="44"/>
      <c r="G72" s="44"/>
      <c r="H72" s="44"/>
      <c r="I72" s="45"/>
      <c r="J72" s="30"/>
      <c r="K72" s="26"/>
      <c r="L72" s="30"/>
    </row>
    <row r="73" spans="1:12" x14ac:dyDescent="0.25">
      <c r="A73" s="89" t="s">
        <v>76</v>
      </c>
      <c r="B73" s="44"/>
      <c r="C73" s="44"/>
      <c r="D73" s="44"/>
      <c r="E73" s="44"/>
      <c r="F73" s="44"/>
      <c r="G73" s="44"/>
      <c r="H73" s="44"/>
      <c r="I73" s="45"/>
      <c r="J73" s="30"/>
      <c r="K73" s="26"/>
      <c r="L73" s="30"/>
    </row>
    <row r="74" spans="1:12" x14ac:dyDescent="0.25">
      <c r="A74" s="89" t="s">
        <v>77</v>
      </c>
      <c r="B74" s="44"/>
      <c r="C74" s="44"/>
      <c r="D74" s="44"/>
      <c r="E74" s="44"/>
      <c r="F74" s="44"/>
      <c r="G74" s="44"/>
      <c r="H74" s="44"/>
      <c r="I74" s="45"/>
      <c r="J74" s="30"/>
      <c r="K74" s="26"/>
      <c r="L74" s="30"/>
    </row>
    <row r="75" spans="1:12" ht="18" x14ac:dyDescent="0.25">
      <c r="A75" s="33"/>
      <c r="B75" s="38"/>
      <c r="C75" s="38"/>
      <c r="D75" s="38"/>
      <c r="E75" s="38"/>
      <c r="F75" s="38"/>
      <c r="G75" s="38"/>
      <c r="H75" s="34"/>
      <c r="I75" s="35"/>
      <c r="J75" s="30"/>
      <c r="K75" s="30"/>
      <c r="L75" s="30"/>
    </row>
  </sheetData>
  <sheetProtection algorithmName="SHA-512" hashValue="8pDlkXDW0g2l+uYTD4Krasq0lVN3SspqiTc/PAkNIrOmM4P0I1whKPCG5Njzby3kyQYnKPU9FPOXaRPY0BWMUA==" saltValue="R3QuNNxjEgwG4e9x4gvr/Q==" spinCount="100000" sheet="1" objects="1" scenarios="1"/>
  <protectedRanges>
    <protectedRange algorithmName="SHA-512" hashValue="u87TydiN1OXrlwxksU9k6/SQ5rXu4Jl6nQm74TZbUkyZ1AWag8saAqSeOfyMVsgeTA3eAlvxtxEF/xqC+H49sA==" saltValue="FryfKUC3bHLKZUw9XhPnhQ==" spinCount="100000" sqref="C24" name="Intervalo1"/>
  </protectedRanges>
  <mergeCells count="112">
    <mergeCell ref="A74:I74"/>
    <mergeCell ref="A68:I68"/>
    <mergeCell ref="A69:I69"/>
    <mergeCell ref="A70:I70"/>
    <mergeCell ref="A71:I71"/>
    <mergeCell ref="A72:I72"/>
    <mergeCell ref="A73:I73"/>
    <mergeCell ref="A62:I62"/>
    <mergeCell ref="A63:I63"/>
    <mergeCell ref="A64:I64"/>
    <mergeCell ref="A65:I65"/>
    <mergeCell ref="A66:I66"/>
    <mergeCell ref="A67:I67"/>
    <mergeCell ref="A55:I55"/>
    <mergeCell ref="A56:I56"/>
    <mergeCell ref="A58:I58"/>
    <mergeCell ref="A59:I59"/>
    <mergeCell ref="A60:I60"/>
    <mergeCell ref="A61:I61"/>
    <mergeCell ref="A49:G49"/>
    <mergeCell ref="A50:I50"/>
    <mergeCell ref="A51:I51"/>
    <mergeCell ref="A52:I52"/>
    <mergeCell ref="A53:I53"/>
    <mergeCell ref="A54:I54"/>
    <mergeCell ref="A45:E45"/>
    <mergeCell ref="G45:H45"/>
    <mergeCell ref="A46:H46"/>
    <mergeCell ref="A47:G47"/>
    <mergeCell ref="A48:G48"/>
    <mergeCell ref="K48:Q48"/>
    <mergeCell ref="A41:E41"/>
    <mergeCell ref="G41:H41"/>
    <mergeCell ref="A42:H42"/>
    <mergeCell ref="A43:I43"/>
    <mergeCell ref="A44:E44"/>
    <mergeCell ref="G44:H44"/>
    <mergeCell ref="A38:E38"/>
    <mergeCell ref="G38:H38"/>
    <mergeCell ref="A39:E39"/>
    <mergeCell ref="G39:H39"/>
    <mergeCell ref="A40:E40"/>
    <mergeCell ref="G40:H40"/>
    <mergeCell ref="A35:E35"/>
    <mergeCell ref="G35:H35"/>
    <mergeCell ref="K35:O35"/>
    <mergeCell ref="A36:E36"/>
    <mergeCell ref="G36:H36"/>
    <mergeCell ref="A37:E37"/>
    <mergeCell ref="G37:H37"/>
    <mergeCell ref="A32:E32"/>
    <mergeCell ref="G32:H32"/>
    <mergeCell ref="A33:E33"/>
    <mergeCell ref="G33:H33"/>
    <mergeCell ref="A34:E34"/>
    <mergeCell ref="G34:H34"/>
    <mergeCell ref="M29:Q29"/>
    <mergeCell ref="A30:E30"/>
    <mergeCell ref="G30:H30"/>
    <mergeCell ref="A31:E31"/>
    <mergeCell ref="G31:H31"/>
    <mergeCell ref="K31:O31"/>
    <mergeCell ref="Q31:R31"/>
    <mergeCell ref="A27:E27"/>
    <mergeCell ref="G27:H27"/>
    <mergeCell ref="A28:E28"/>
    <mergeCell ref="G28:H28"/>
    <mergeCell ref="A29:E29"/>
    <mergeCell ref="G29:H29"/>
    <mergeCell ref="A23:I23"/>
    <mergeCell ref="A24:B24"/>
    <mergeCell ref="K24:Q24"/>
    <mergeCell ref="A25:B25"/>
    <mergeCell ref="K25:Q25"/>
    <mergeCell ref="A26:B26"/>
    <mergeCell ref="K19:N22"/>
    <mergeCell ref="B20:C20"/>
    <mergeCell ref="E20:I20"/>
    <mergeCell ref="B21:C21"/>
    <mergeCell ref="E21:I21"/>
    <mergeCell ref="B22:C22"/>
    <mergeCell ref="E22:F22"/>
    <mergeCell ref="H22:I22"/>
    <mergeCell ref="C17:I17"/>
    <mergeCell ref="C18:I18"/>
    <mergeCell ref="B19:C19"/>
    <mergeCell ref="E19:F19"/>
    <mergeCell ref="H19:I19"/>
    <mergeCell ref="J19:J22"/>
    <mergeCell ref="C15:I15"/>
    <mergeCell ref="J15:T15"/>
    <mergeCell ref="C16:I16"/>
    <mergeCell ref="J16:T16"/>
    <mergeCell ref="A8:I8"/>
    <mergeCell ref="A9:I9"/>
    <mergeCell ref="A11:B18"/>
    <mergeCell ref="C11:F11"/>
    <mergeCell ref="H11:I11"/>
    <mergeCell ref="J11:T11"/>
    <mergeCell ref="C12:F12"/>
    <mergeCell ref="H12:I12"/>
    <mergeCell ref="J12:T12"/>
    <mergeCell ref="C13:I13"/>
    <mergeCell ref="A1:I1"/>
    <mergeCell ref="A2:I2"/>
    <mergeCell ref="A3:I3"/>
    <mergeCell ref="A4:I4"/>
    <mergeCell ref="A5:I5"/>
    <mergeCell ref="A6:I6"/>
    <mergeCell ref="J13:T13"/>
    <mergeCell ref="C14:I14"/>
    <mergeCell ref="J14:T14"/>
  </mergeCells>
  <conditionalFormatting sqref="F28">
    <cfRule type="cellIs" dxfId="11" priority="1" operator="greaterThan">
      <formula>0</formula>
    </cfRule>
  </conditionalFormatting>
  <conditionalFormatting sqref="I28">
    <cfRule type="cellIs" dxfId="10" priority="2" operator="greaterThan">
      <formula>0</formula>
    </cfRule>
  </conditionalFormatting>
  <conditionalFormatting sqref="A28:D28">
    <cfRule type="expression" dxfId="9" priority="3">
      <formula>#REF!&gt;0</formula>
    </cfRule>
  </conditionalFormatting>
  <conditionalFormatting sqref="G28:H28">
    <cfRule type="expression" dxfId="8" priority="4">
      <formula>#REF!=0</formula>
    </cfRule>
  </conditionalFormatting>
  <conditionalFormatting sqref="F29:F41">
    <cfRule type="cellIs" dxfId="7" priority="5" operator="greaterThan">
      <formula>0</formula>
    </cfRule>
  </conditionalFormatting>
  <conditionalFormatting sqref="I29:I41">
    <cfRule type="cellIs" dxfId="6" priority="6" operator="greaterThan">
      <formula>0</formula>
    </cfRule>
  </conditionalFormatting>
  <conditionalFormatting sqref="A29:D41">
    <cfRule type="expression" dxfId="5" priority="7">
      <formula>#REF!&gt;0</formula>
    </cfRule>
  </conditionalFormatting>
  <conditionalFormatting sqref="G29:H41">
    <cfRule type="expression" dxfId="4" priority="8">
      <formula>#REF!=0</formula>
    </cfRule>
  </conditionalFormatting>
  <conditionalFormatting sqref="I44:I45">
    <cfRule type="cellIs" dxfId="3" priority="9" operator="greaterThan">
      <formula>0</formula>
    </cfRule>
  </conditionalFormatting>
  <conditionalFormatting sqref="F44:F45">
    <cfRule type="cellIs" dxfId="2" priority="10" operator="greaterThan">
      <formula>0</formula>
    </cfRule>
  </conditionalFormatting>
  <conditionalFormatting sqref="A44:D45">
    <cfRule type="expression" dxfId="1" priority="11">
      <formula>#REF!&gt;0</formula>
    </cfRule>
  </conditionalFormatting>
  <conditionalFormatting sqref="G44:H45">
    <cfRule type="expression" dxfId="0" priority="12">
      <formula>#REF!=0</formula>
    </cfRule>
  </conditionalFormatting>
  <pageMargins left="0.25" right="0.25" top="0.75" bottom="0.75" header="0.3" footer="0.3"/>
  <pageSetup paperSize="9" scale="79" fitToHeight="0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cp:lastPrinted>2023-06-29T21:32:59Z</cp:lastPrinted>
  <dcterms:created xsi:type="dcterms:W3CDTF">2023-06-29T21:32:05Z</dcterms:created>
  <dcterms:modified xsi:type="dcterms:W3CDTF">2023-06-30T13:01:15Z</dcterms:modified>
</cp:coreProperties>
</file>